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" sheetId="1" r:id="rId1"/>
  </sheets>
  <definedNames>
    <definedName name="_xlnm.Print_Area" localSheetId="0">'12'!$A$1:$F$102</definedName>
  </definedNames>
  <calcPr fullCalcOnLoad="1"/>
</workbook>
</file>

<file path=xl/sharedStrings.xml><?xml version="1.0" encoding="utf-8"?>
<sst xmlns="http://schemas.openxmlformats.org/spreadsheetml/2006/main" count="263" uniqueCount="140">
  <si>
    <t>Dział</t>
  </si>
  <si>
    <t>Rozdział</t>
  </si>
  <si>
    <t>1</t>
  </si>
  <si>
    <t>851</t>
  </si>
  <si>
    <t>852</t>
  </si>
  <si>
    <t>921</t>
  </si>
  <si>
    <t>Kwota dotacji</t>
  </si>
  <si>
    <t>celowej</t>
  </si>
  <si>
    <t>Jednostki sektora finansów publicznych</t>
  </si>
  <si>
    <t>92116</t>
  </si>
  <si>
    <t>Gmina Wołomin prowadzenie biblioteki powiatowej</t>
  </si>
  <si>
    <t>Jednostki nie należące do sektora finansów publicznych</t>
  </si>
  <si>
    <t>Liceum Ogólnokształcące ŻAK</t>
  </si>
  <si>
    <t>LO EKSPERTUS w Ząbkach</t>
  </si>
  <si>
    <t>Publiczna Zasadnicza Szkoła Zawodowa w Radzyminie</t>
  </si>
  <si>
    <t>Niepubliczne College w Markach</t>
  </si>
  <si>
    <t>Ośrodek Wychowawczy Dzieci Niepełnosprawnych Sióstr Rodziny Maryji w Ostrówku</t>
  </si>
  <si>
    <t>Specjalny Ośrodek Wychowawczy im. Z. Szczęsnego-Felińskiego Marki - Kasztanowa</t>
  </si>
  <si>
    <t>RAZEM</t>
  </si>
  <si>
    <t>podmiotowej</t>
  </si>
  <si>
    <t>Nazwa jednostki / nazwa zadania</t>
  </si>
  <si>
    <t xml:space="preserve">85149 </t>
  </si>
  <si>
    <t>85203</t>
  </si>
  <si>
    <t>85220</t>
  </si>
  <si>
    <t>Pomoc w integracji ze środowiskiem osób mających trudności w przystosowaniu się do życia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</si>
  <si>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</si>
  <si>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</si>
  <si>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</si>
  <si>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</si>
  <si>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</si>
  <si>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</si>
  <si>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</si>
  <si>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Kultura, sztuka, ochrona dóbr kultury i tradycji, pielęgnowanie polskości oraz rozwój świadomości narodowej, obywatelskiej i kulturowej</t>
  </si>
  <si>
    <t>926</t>
  </si>
  <si>
    <t>92605</t>
  </si>
  <si>
    <t>Ogółem</t>
  </si>
  <si>
    <t>Podstawa prawna</t>
  </si>
  <si>
    <t>750</t>
  </si>
  <si>
    <t>Uchwała Nr XXXI-239/09 Rady Powiatu Wołomińskiego z dnia 27.05.2009 r.</t>
  </si>
  <si>
    <t>75095</t>
  </si>
  <si>
    <r>
      <t xml:space="preserve">Dotacja celowa dla Województwa Mazowieckiego na realizację projektu </t>
    </r>
    <r>
      <rPr>
        <i/>
        <sz val="10"/>
        <color indexed="8"/>
        <rFont val="Arial CE"/>
        <family val="0"/>
      </rPr>
      <t>Rozwój elektronicznej administracji w samorządach województwa mazowieckiego wspomagającej niwelowanie dwudzielności potencjału województwa</t>
    </r>
  </si>
  <si>
    <t>Uchwała Nr XXXI-238/09 Rady Powiatu Wołomińskiego z dnia 27.05.2009 r.</t>
  </si>
  <si>
    <t>801</t>
  </si>
  <si>
    <t>80130</t>
  </si>
  <si>
    <t>Ustawa z dnia 7 września 1991 r. o systemie oświaty</t>
  </si>
  <si>
    <t>85111</t>
  </si>
  <si>
    <t>Dotacja dla Szpitala Powiatowego SZPZOZ na modernizację oddziałów szpitalnych</t>
  </si>
  <si>
    <t>Dotacja dla Szpitala Powiatowego SZPZOZ na prowadzenie programów zdrowotnych</t>
  </si>
  <si>
    <t>Ustawa z dnia 12 marca 2004 r. o pomocy społecznej</t>
  </si>
  <si>
    <t>Wspieranie akcji promujących zdrowie</t>
  </si>
  <si>
    <t>Prowadzenie ośrodka wsparcia Caritas Radzymin</t>
  </si>
  <si>
    <t>Uzupełniające LO dla Dorosłych PASCAL w Kobyłce</t>
  </si>
  <si>
    <t xml:space="preserve">Zawodowa Policealna Szkoła Zawodowa Kosmetyczno-Fryzjerska PASCAL w Kobyłce  </t>
  </si>
  <si>
    <t xml:space="preserve">Zawodowa Policealna Szkoła Zawodowa PASCAL w Kobyłce  </t>
  </si>
  <si>
    <t>Dofinansowanie działalności Warsztatów Terapii Zajęciowej</t>
  </si>
  <si>
    <t>Ustawa z dnia 20 kwietnia 2004 r. o rehabiltacji społecznej i zawodowej</t>
  </si>
  <si>
    <t>85149</t>
  </si>
  <si>
    <t>85295</t>
  </si>
  <si>
    <t>Dotacja na wykonanie prac remontowych i konserwatorskich obiektów zabytkowych</t>
  </si>
  <si>
    <t>Gimnazjum specjalne                                         przy MOS Zielonka</t>
  </si>
  <si>
    <t>Uzupełniające LO dla Dorosłych Edukator w Zielonce</t>
  </si>
  <si>
    <t>Niepubliczne Zaoczne Uzupełniające L.O.D. Bobińska</t>
  </si>
  <si>
    <t>Dotacja dla jednostek samorządu terytorialnego na opłacenie kursów zawodowych</t>
  </si>
  <si>
    <t>LO Uzupełniające dla Dorosłych przy ZDZ w Radzyminie</t>
  </si>
  <si>
    <t>Niepubliczne Zaoczne                   L.O.D. Bobińska</t>
  </si>
  <si>
    <t>Uzupełniające Liceum Ogólnokształcące ŻAK</t>
  </si>
  <si>
    <t>Niepubliczne Policealna Szkoła Zawodowa dla Dorosłych w Zielonce</t>
  </si>
  <si>
    <t>Dotacja dla Szpitala Powiatowego SZPZOZ na opłacenie kursów                i szkoleń średniego personelu medycznego</t>
  </si>
  <si>
    <t>Dotacja dla Gminy Zielonka                na prowadzenie świetlicy środowiskowej</t>
  </si>
  <si>
    <t>Niepubliczne LO dla Dorosłych          w Radzyminie</t>
  </si>
  <si>
    <t>Niepubliczne LO dla Dorosłych            w Markach</t>
  </si>
  <si>
    <t>Niepubliczne Liceum Ogólnokształcące dla Dorosłych           Nr 29 w Wołominie</t>
  </si>
  <si>
    <t>LO dla Dorosłych PASCAL                  w Kobyłce</t>
  </si>
  <si>
    <t>Niepubliczne Uzupełniające Liceum Ogólnokształcące dla Dorosłych              w Wołominie</t>
  </si>
  <si>
    <t>Niepubliczne Uzupełniające LO              w Zielonce</t>
  </si>
  <si>
    <t>Uzupełniające LO EKSPERTUS             w Ząbkach</t>
  </si>
  <si>
    <t>LO dla Dorosłych Edukator                  w Zielonce</t>
  </si>
  <si>
    <t>Niepubliczne Liceum Profilowane            dla Dorosłych w Zielonce</t>
  </si>
  <si>
    <t>Niepubliczne Technikum                      dla Dorosłych w Zielonce</t>
  </si>
  <si>
    <t>Niepubliczne Policealne Studium Zawodowe dla Dorosłych                      w Wołominie</t>
  </si>
  <si>
    <t>Policealna Szkoła Zawodowa                dla Dorosłych Edukator w Zielonce</t>
  </si>
  <si>
    <t>Policealna Szkoła  - Centrum Nauki         i Biznesu</t>
  </si>
  <si>
    <t>Ośrodek Rehabilitacyjno-Edukacyjno-Wychowawczy                                                         w Wołominie</t>
  </si>
  <si>
    <t>600</t>
  </si>
  <si>
    <t>60014</t>
  </si>
  <si>
    <t>Prowadzenie ośrodka wsparcia             dla osób z zaburzeniami psychicznymi Koło TPD Ząbki</t>
  </si>
  <si>
    <t>60004</t>
  </si>
  <si>
    <t>Dotacja dla miasta stołecznego Warszawy w związku z przekazaniem zadań w zakresie lokalnego transportu zbiorowego</t>
  </si>
  <si>
    <r>
      <t xml:space="preserve">Dotacja celowa dla Województwa Mazowieckiego na realizację projektu </t>
    </r>
    <r>
      <rPr>
        <i/>
        <sz val="9"/>
        <color indexed="8"/>
        <rFont val="Arial CE"/>
        <family val="0"/>
      </rPr>
      <t>Przyśpieszenie wzrostu konkurencyjności poprzez budowanie społeczeństwa informacyjnego i gospodarki opartej na wiedzy poprzez stworzenie zintegrowanych baz wiedzy o Mazowszu (Projekt BW)</t>
    </r>
  </si>
  <si>
    <t>Ustawa z dnia                  15 kwietnia 2011 r.              o działalności leczniczej</t>
  </si>
  <si>
    <t>010</t>
  </si>
  <si>
    <t>Dotacja na konserwację melioracji szczegółowych dla spółek wodnych</t>
  </si>
  <si>
    <t>Uchwała Rady Powiatu Wołomińskiego                       Nr XV-137/2012 z dnia 28.02.2012 r.</t>
  </si>
  <si>
    <t>Ustawa z dnia                  23 lipca 2003 r. o ochronie zabytków i opiece nad zabytkami - Uchwała Nr XXVII-201/09 RPW z dnia 29.01.2009 r.</t>
  </si>
  <si>
    <t>Porozumienie z Gminą Wołomin                                     z dnia 25.05.2011 r.</t>
  </si>
  <si>
    <t>Ustawa z dnia 18 lipca 2001 r. Prawo wodne - Uchwała Nr XX-215/2012                   RPW z dnia 30.08.2012 r.</t>
  </si>
  <si>
    <t>Dotacja celowa                                        dla Centrum Dziedzictwa                                i Twórczości na prowadzenie                 Teatru Tańca i Muzyki</t>
  </si>
  <si>
    <t>Dotacja dla Gminy Dąbrówka na wykonanie chodnika wraz z odwodnieniem w miejscowości Guzowatka (droga powiatowa)</t>
  </si>
  <si>
    <t>Dotacje udzielane w 2013 r. z budżetu podmiotom należącym i nie należącym do sektora finansów publicznych</t>
  </si>
  <si>
    <t>Dotacja dla Gminy Ząbki na realizację zadania z zakresu powiatowych dróg publicznych na terenie gminy Ząbki</t>
  </si>
  <si>
    <t>630</t>
  </si>
  <si>
    <t>63003</t>
  </si>
  <si>
    <t>80147</t>
  </si>
  <si>
    <t>85395</t>
  </si>
  <si>
    <t>92113</t>
  </si>
  <si>
    <r>
      <t xml:space="preserve">Centrum Dziedzictwa i Twórczości </t>
    </r>
    <r>
      <rPr>
        <sz val="10"/>
        <color indexed="8"/>
        <rFont val="Arial CE"/>
        <family val="0"/>
      </rPr>
      <t xml:space="preserve">                                   ul. Orwida 20 Wołomin                    (dotacja podmiotowa)</t>
    </r>
  </si>
  <si>
    <t>Ustawa z dnia                  27 sierpnia 2009 r.              o finansach publicznych</t>
  </si>
  <si>
    <t>Niepubliczne LO dla Dorosłych                  w Zielonce</t>
  </si>
  <si>
    <t>Niepubliczne Policealne Studium Zawodowe dla Dorosłych                      w Radzyminie ZDZ</t>
  </si>
  <si>
    <t>Bursa-Honoratki w Markach</t>
  </si>
  <si>
    <t>Młodzieżowy Ośrodek Socjoterapii PAC w Zielonce</t>
  </si>
  <si>
    <t>Pomoc finansowa dla Województwa Mazowieckiego na opłacenia czynszu biblioteki pedagogicznej</t>
  </si>
  <si>
    <t>Program współpracy Powiatu Wołomińskiego        z organizacjami pozarządowymi</t>
  </si>
  <si>
    <t>Program współpracy Powiatu Wołomińskiego       z organizacjami pozarządowymi</t>
  </si>
  <si>
    <t>Program współpracy Powiatu Wołomińskiego      z organizacjami pozarządowymi</t>
  </si>
  <si>
    <t>Program współpracy Powiatu Wołomińskiego     z organizacjami pozarządowymi</t>
  </si>
  <si>
    <t>Niepubliczna Poradnia Psychologiczno-Pedagogiczna              i Rehabilitacyjna ASQ Wołomin</t>
  </si>
  <si>
    <t>Ustawa z dnia 25 października 1991 r.             o organizowaniu                     i prowadzeniu działalności kulturalne</t>
  </si>
  <si>
    <t>Ustawa z dnia 25 października 1991 r.             o organizowaniu                         i prowadzeniu działalności kulturalnej</t>
  </si>
  <si>
    <t>92120</t>
  </si>
  <si>
    <t>01009</t>
  </si>
  <si>
    <t>Wspieranie działań służących rozwojowi turystyki na terenie powiatu</t>
  </si>
  <si>
    <t>Wspieranie aktywnych form spędzania czasu wolnego przez mieszkańców powiatu oraz organizację współzawodnictwa sportowego</t>
  </si>
  <si>
    <t xml:space="preserve"> Promocja i upowszechnianie idei  wolontariatu</t>
  </si>
  <si>
    <t>Uchwała Nr XLVI-346/10                   RPW z dnia 30.09.2010 r. z późn. zm.</t>
  </si>
  <si>
    <t>Uchwała Nr XVIII-175/2012                    RPW z dnia 24.05.2012 r.</t>
  </si>
  <si>
    <t>Ustawa z dnia 25 października 1991 r. o organizowaniu i prowadzeniu działalności kulturalne</t>
  </si>
  <si>
    <t>Dotacja inwestycyjna na wykonanie prac inwestycyjnych w Centrum Dziedzictwa i Twórczości w Wołominie ul. Orwida 20</t>
  </si>
  <si>
    <t>Dotacja dla Szpitala Powiatowego SZPZOZ.                                                       Budowa lądowiska dla Szpitala</t>
  </si>
  <si>
    <t xml:space="preserve">Dotacje celowe dla powiatu na opłacenie kosztów pobytu uczestników z terenu Powiatu Wołomińskiego w Warsztatach Terapii Zajęciowej </t>
  </si>
  <si>
    <t>Dotacja dla gminy Jadów na modernizację nawierzchni dróg powiatowych w Urlach</t>
  </si>
  <si>
    <t xml:space="preserve">Pomoc finansowa w formie dotacji dla Gminy Poświętne na realizację polityki prorodzinnej </t>
  </si>
  <si>
    <t xml:space="preserve">Pomoc finansowa w formie dotacji dla Gminy Wołomin na realizację polityki prorodzinnej </t>
  </si>
  <si>
    <t xml:space="preserve">Pomoc finansowa w formie dotacji dla Gminy Ząbki na realizację polityki prorodzinnej </t>
  </si>
  <si>
    <t xml:space="preserve">Pomoc finansowa w formie dotacji dla Gminy Zielonka na realizację polityki prorodzinnej </t>
  </si>
  <si>
    <t>Uchwała                                   Nr XXVIII-297/2013                  z dnia 25.04.2013 r.</t>
  </si>
  <si>
    <t>Uchwała Nr XVIII-292/2013 Rady Powiatu Wołomińskiego z dnia 25.04.2013 r.</t>
  </si>
  <si>
    <t>Uchwała Nr XVIII-293/2013 Rady Powiatu Wołomińskiego z dnia 25.04.2013 r.</t>
  </si>
  <si>
    <t>Uchwała Nr XVIII-294/2013 Rady Powiatu Wołomińskiego z dnia 25.04.2013 r.</t>
  </si>
  <si>
    <t>Uchwała Nr XVIII-295/2013 Rady Powiatu Wołomińskiego z dnia 25.04.2013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</si>
</sst>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3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8"/>
      <name val="Arial CE"/>
      <family val="2"/>
    </font>
    <font>
      <b/>
      <i/>
      <sz val="10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2"/>
      <name val="Arial CE"/>
      <family val="2"/>
    </font>
    <font>
      <b/>
      <i/>
      <sz val="12"/>
      <name val="Arial CE"/>
      <family val="0"/>
    </font>
    <font>
      <b/>
      <i/>
      <sz val="10"/>
      <color indexed="8"/>
      <name val="Arial CE"/>
      <family val="0"/>
    </font>
    <font>
      <i/>
      <sz val="10"/>
      <color indexed="8"/>
      <name val="Arial CE"/>
      <family val="0"/>
    </font>
    <font>
      <sz val="10"/>
      <color indexed="63"/>
      <name val="Arial"/>
      <family val="2"/>
    </font>
    <font>
      <sz val="9"/>
      <color indexed="8"/>
      <name val="Arial CE"/>
      <family val="0"/>
    </font>
    <font>
      <i/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color theme="1"/>
      <name val="Arial CE"/>
      <family val="0"/>
    </font>
    <font>
      <b/>
      <sz val="8"/>
      <color theme="1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22" fillId="20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41" fontId="24" fillId="0" borderId="0" xfId="0" applyNumberFormat="1" applyFont="1" applyAlignment="1">
      <alignment horizontal="center"/>
    </xf>
    <xf numFmtId="0" fontId="24" fillId="0" borderId="10" xfId="0" applyFont="1" applyBorder="1" applyAlignment="1">
      <alignment horizontal="center" vertical="center"/>
    </xf>
    <xf numFmtId="41" fontId="2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1" fontId="28" fillId="0" borderId="10" xfId="0" applyNumberFormat="1" applyFont="1" applyBorder="1" applyAlignment="1">
      <alignment horizontal="center" vertical="center"/>
    </xf>
    <xf numFmtId="169" fontId="28" fillId="0" borderId="10" xfId="0" applyNumberFormat="1" applyFont="1" applyBorder="1" applyAlignment="1">
      <alignment horizontal="center" vertical="center"/>
    </xf>
    <xf numFmtId="41" fontId="26" fillId="0" borderId="10" xfId="0" applyNumberFormat="1" applyFont="1" applyBorder="1" applyAlignment="1">
      <alignment horizontal="center" vertical="center"/>
    </xf>
    <xf numFmtId="169" fontId="26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1" fontId="24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wrapText="1"/>
    </xf>
    <xf numFmtId="169" fontId="27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/>
    </xf>
    <xf numFmtId="169" fontId="24" fillId="0" borderId="10" xfId="0" applyNumberFormat="1" applyFont="1" applyFill="1" applyBorder="1" applyAlignment="1">
      <alignment horizontal="center" vertical="center"/>
    </xf>
    <xf numFmtId="41" fontId="24" fillId="0" borderId="10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3" fontId="35" fillId="0" borderId="10" xfId="0" applyNumberFormat="1" applyFont="1" applyFill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41" fontId="35" fillId="0" borderId="10" xfId="0" applyNumberFormat="1" applyFont="1" applyBorder="1" applyAlignment="1">
      <alignment horizontal="center" vertical="center"/>
    </xf>
    <xf numFmtId="169" fontId="35" fillId="0" borderId="10" xfId="0" applyNumberFormat="1" applyFont="1" applyFill="1" applyBorder="1" applyAlignment="1">
      <alignment horizontal="center" vertical="center"/>
    </xf>
    <xf numFmtId="41" fontId="35" fillId="0" borderId="10" xfId="0" applyNumberFormat="1" applyFont="1" applyFill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3" fontId="37" fillId="0" borderId="10" xfId="0" applyNumberFormat="1" applyFont="1" applyFill="1" applyBorder="1" applyAlignment="1">
      <alignment horizontal="center" vertical="center"/>
    </xf>
    <xf numFmtId="41" fontId="37" fillId="0" borderId="10" xfId="0" applyNumberFormat="1" applyFont="1" applyFill="1" applyBorder="1" applyAlignment="1">
      <alignment horizontal="center" vertical="center"/>
    </xf>
    <xf numFmtId="169" fontId="37" fillId="0" borderId="10" xfId="0" applyNumberFormat="1" applyFont="1" applyFill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20" borderId="16" xfId="0" applyFont="1" applyFill="1" applyBorder="1" applyAlignment="1">
      <alignment horizontal="center" vertical="center" wrapText="1"/>
    </xf>
    <xf numFmtId="0" fontId="22" fillId="2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 wrapText="1"/>
    </xf>
    <xf numFmtId="0" fontId="22" fillId="20" borderId="11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30" fillId="0" borderId="13" xfId="0" applyNumberFormat="1" applyFont="1" applyBorder="1" applyAlignment="1">
      <alignment horizontal="center" vertical="center"/>
    </xf>
    <xf numFmtId="49" fontId="30" fillId="0" borderId="14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workbookViewId="0" topLeftCell="A85">
      <selection activeCell="A46" sqref="A46:F46"/>
    </sheetView>
  </sheetViews>
  <sheetFormatPr defaultColWidth="9.00390625" defaultRowHeight="12.75"/>
  <cols>
    <col min="1" max="1" width="8.75390625" style="0" customWidth="1"/>
    <col min="2" max="2" width="10.75390625" style="0" customWidth="1"/>
    <col min="3" max="3" width="30.875" style="0" customWidth="1"/>
    <col min="4" max="4" width="22.75390625" style="0" customWidth="1"/>
    <col min="5" max="5" width="18.625" style="0" customWidth="1"/>
    <col min="6" max="6" width="18.75390625" style="0" customWidth="1"/>
  </cols>
  <sheetData>
    <row r="1" spans="1:6" ht="35.25" customHeight="1">
      <c r="A1" s="52" t="s">
        <v>98</v>
      </c>
      <c r="B1" s="52"/>
      <c r="C1" s="52"/>
      <c r="D1" s="52"/>
      <c r="E1" s="52"/>
      <c r="F1" s="53"/>
    </row>
    <row r="2" spans="1:6" ht="37.5" customHeight="1">
      <c r="A2" s="56" t="s">
        <v>0</v>
      </c>
      <c r="B2" s="56" t="s">
        <v>1</v>
      </c>
      <c r="C2" s="56" t="s">
        <v>20</v>
      </c>
      <c r="D2" s="56" t="s">
        <v>36</v>
      </c>
      <c r="E2" s="59" t="s">
        <v>6</v>
      </c>
      <c r="F2" s="60"/>
    </row>
    <row r="3" spans="1:6" ht="18.75" customHeight="1">
      <c r="A3" s="57"/>
      <c r="B3" s="57"/>
      <c r="C3" s="57"/>
      <c r="D3" s="58"/>
      <c r="E3" s="1" t="s">
        <v>19</v>
      </c>
      <c r="F3" s="1" t="s">
        <v>7</v>
      </c>
    </row>
    <row r="4" spans="1:6" s="4" customFormat="1" ht="14.25" customHeight="1">
      <c r="A4" s="2" t="s">
        <v>2</v>
      </c>
      <c r="B4" s="3">
        <v>2</v>
      </c>
      <c r="C4" s="3">
        <v>3</v>
      </c>
      <c r="D4" s="3">
        <v>4</v>
      </c>
      <c r="E4" s="3">
        <v>5</v>
      </c>
      <c r="F4" s="3">
        <v>6</v>
      </c>
    </row>
    <row r="5" spans="1:6" s="4" customFormat="1" ht="18" customHeight="1">
      <c r="A5" s="49" t="s">
        <v>8</v>
      </c>
      <c r="B5" s="50"/>
      <c r="C5" s="51"/>
      <c r="D5" s="18"/>
      <c r="E5" s="14"/>
      <c r="F5" s="15"/>
    </row>
    <row r="6" spans="1:6" s="4" customFormat="1" ht="66.75" customHeight="1">
      <c r="A6" s="7" t="s">
        <v>83</v>
      </c>
      <c r="B6" s="7" t="s">
        <v>86</v>
      </c>
      <c r="C6" s="8" t="s">
        <v>87</v>
      </c>
      <c r="D6" s="8" t="s">
        <v>92</v>
      </c>
      <c r="E6" s="19"/>
      <c r="F6" s="34">
        <v>6090072</v>
      </c>
    </row>
    <row r="7" spans="1:6" s="4" customFormat="1" ht="58.5" customHeight="1">
      <c r="A7" s="7" t="s">
        <v>83</v>
      </c>
      <c r="B7" s="7" t="s">
        <v>84</v>
      </c>
      <c r="C7" s="8" t="s">
        <v>97</v>
      </c>
      <c r="D7" s="8" t="s">
        <v>124</v>
      </c>
      <c r="E7" s="19"/>
      <c r="F7" s="34">
        <v>10000</v>
      </c>
    </row>
    <row r="8" spans="1:6" s="4" customFormat="1" ht="58.5" customHeight="1">
      <c r="A8" s="7" t="s">
        <v>83</v>
      </c>
      <c r="B8" s="7" t="s">
        <v>84</v>
      </c>
      <c r="C8" s="8" t="s">
        <v>99</v>
      </c>
      <c r="D8" s="8" t="s">
        <v>125</v>
      </c>
      <c r="E8" s="19"/>
      <c r="F8" s="34">
        <v>596300</v>
      </c>
    </row>
    <row r="9" spans="1:6" s="4" customFormat="1" ht="49.5" customHeight="1">
      <c r="A9" s="38" t="s">
        <v>83</v>
      </c>
      <c r="B9" s="38" t="s">
        <v>84</v>
      </c>
      <c r="C9" s="36" t="s">
        <v>130</v>
      </c>
      <c r="D9" s="36" t="s">
        <v>135</v>
      </c>
      <c r="E9" s="40"/>
      <c r="F9" s="41">
        <v>137445</v>
      </c>
    </row>
    <row r="10" spans="1:6" s="4" customFormat="1" ht="102" customHeight="1">
      <c r="A10" s="7" t="s">
        <v>37</v>
      </c>
      <c r="B10" s="11">
        <v>75095</v>
      </c>
      <c r="C10" s="31" t="s">
        <v>88</v>
      </c>
      <c r="D10" s="8" t="s">
        <v>38</v>
      </c>
      <c r="E10" s="19"/>
      <c r="F10" s="34">
        <v>412310</v>
      </c>
    </row>
    <row r="11" spans="1:6" ht="102" customHeight="1">
      <c r="A11" s="7" t="s">
        <v>37</v>
      </c>
      <c r="B11" s="7" t="s">
        <v>39</v>
      </c>
      <c r="C11" s="8" t="s">
        <v>40</v>
      </c>
      <c r="D11" s="8" t="s">
        <v>41</v>
      </c>
      <c r="E11" s="19"/>
      <c r="F11" s="34">
        <v>11640</v>
      </c>
    </row>
    <row r="12" spans="1:6" ht="48" customHeight="1">
      <c r="A12" s="7" t="s">
        <v>42</v>
      </c>
      <c r="B12" s="7" t="s">
        <v>43</v>
      </c>
      <c r="C12" s="8" t="s">
        <v>62</v>
      </c>
      <c r="D12" s="8" t="s">
        <v>44</v>
      </c>
      <c r="E12" s="19"/>
      <c r="F12" s="34">
        <v>132000</v>
      </c>
    </row>
    <row r="13" spans="1:6" ht="48" customHeight="1">
      <c r="A13" s="7" t="s">
        <v>42</v>
      </c>
      <c r="B13" s="7" t="s">
        <v>102</v>
      </c>
      <c r="C13" s="8" t="s">
        <v>111</v>
      </c>
      <c r="D13" s="8" t="s">
        <v>106</v>
      </c>
      <c r="E13" s="19"/>
      <c r="F13" s="34">
        <v>7408</v>
      </c>
    </row>
    <row r="14" spans="1:7" ht="57.75" customHeight="1">
      <c r="A14" s="7" t="s">
        <v>3</v>
      </c>
      <c r="B14" s="7" t="s">
        <v>45</v>
      </c>
      <c r="C14" s="8" t="s">
        <v>67</v>
      </c>
      <c r="D14" s="8" t="s">
        <v>89</v>
      </c>
      <c r="E14" s="19"/>
      <c r="F14" s="34">
        <v>60000</v>
      </c>
      <c r="G14" s="23"/>
    </row>
    <row r="15" spans="1:6" ht="55.5" customHeight="1">
      <c r="A15" s="7" t="s">
        <v>3</v>
      </c>
      <c r="B15" s="7" t="s">
        <v>45</v>
      </c>
      <c r="C15" s="8" t="s">
        <v>46</v>
      </c>
      <c r="D15" s="8" t="s">
        <v>89</v>
      </c>
      <c r="E15" s="19"/>
      <c r="F15" s="34">
        <v>2000000</v>
      </c>
    </row>
    <row r="16" spans="1:6" ht="58.5" customHeight="1">
      <c r="A16" s="38" t="s">
        <v>3</v>
      </c>
      <c r="B16" s="38" t="s">
        <v>45</v>
      </c>
      <c r="C16" s="36" t="s">
        <v>128</v>
      </c>
      <c r="D16" s="36" t="s">
        <v>89</v>
      </c>
      <c r="E16" s="40"/>
      <c r="F16" s="41">
        <v>50000</v>
      </c>
    </row>
    <row r="17" spans="1:6" ht="37.5" customHeight="1">
      <c r="A17" s="56" t="s">
        <v>0</v>
      </c>
      <c r="B17" s="56" t="s">
        <v>1</v>
      </c>
      <c r="C17" s="56" t="s">
        <v>20</v>
      </c>
      <c r="D17" s="56" t="s">
        <v>36</v>
      </c>
      <c r="E17" s="59" t="s">
        <v>6</v>
      </c>
      <c r="F17" s="60"/>
    </row>
    <row r="18" spans="1:6" ht="18.75" customHeight="1">
      <c r="A18" s="57"/>
      <c r="B18" s="57"/>
      <c r="C18" s="57"/>
      <c r="D18" s="58"/>
      <c r="E18" s="1" t="s">
        <v>19</v>
      </c>
      <c r="F18" s="1" t="s">
        <v>7</v>
      </c>
    </row>
    <row r="19" spans="1:6" s="4" customFormat="1" ht="14.25" customHeight="1">
      <c r="A19" s="2" t="s">
        <v>2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</row>
    <row r="20" spans="1:6" ht="48" customHeight="1">
      <c r="A20" s="7" t="s">
        <v>3</v>
      </c>
      <c r="B20" s="7" t="s">
        <v>56</v>
      </c>
      <c r="C20" s="8" t="s">
        <v>47</v>
      </c>
      <c r="D20" s="8" t="s">
        <v>89</v>
      </c>
      <c r="E20" s="35"/>
      <c r="F20" s="34">
        <v>90000</v>
      </c>
    </row>
    <row r="21" spans="1:6" ht="39" customHeight="1">
      <c r="A21" s="7" t="s">
        <v>4</v>
      </c>
      <c r="B21" s="7" t="s">
        <v>57</v>
      </c>
      <c r="C21" s="8" t="s">
        <v>68</v>
      </c>
      <c r="D21" s="8" t="s">
        <v>48</v>
      </c>
      <c r="E21" s="28"/>
      <c r="F21" s="28">
        <v>11000</v>
      </c>
    </row>
    <row r="22" spans="1:6" ht="48" customHeight="1">
      <c r="A22" s="43" t="s">
        <v>4</v>
      </c>
      <c r="B22" s="43" t="s">
        <v>57</v>
      </c>
      <c r="C22" s="44" t="s">
        <v>131</v>
      </c>
      <c r="D22" s="45" t="s">
        <v>136</v>
      </c>
      <c r="E22" s="46"/>
      <c r="F22" s="46">
        <v>12000</v>
      </c>
    </row>
    <row r="23" spans="1:6" ht="45.75" customHeight="1">
      <c r="A23" s="43" t="s">
        <v>4</v>
      </c>
      <c r="B23" s="43" t="s">
        <v>57</v>
      </c>
      <c r="C23" s="44" t="s">
        <v>132</v>
      </c>
      <c r="D23" s="45" t="s">
        <v>137</v>
      </c>
      <c r="E23" s="46"/>
      <c r="F23" s="46">
        <v>24212</v>
      </c>
    </row>
    <row r="24" spans="1:6" ht="38.25" customHeight="1">
      <c r="A24" s="43" t="s">
        <v>4</v>
      </c>
      <c r="B24" s="43" t="s">
        <v>57</v>
      </c>
      <c r="C24" s="44" t="s">
        <v>133</v>
      </c>
      <c r="D24" s="45" t="s">
        <v>138</v>
      </c>
      <c r="E24" s="46"/>
      <c r="F24" s="46">
        <v>148121</v>
      </c>
    </row>
    <row r="25" spans="1:6" ht="42" customHeight="1">
      <c r="A25" s="43" t="s">
        <v>4</v>
      </c>
      <c r="B25" s="43" t="s">
        <v>57</v>
      </c>
      <c r="C25" s="44" t="s">
        <v>134</v>
      </c>
      <c r="D25" s="45" t="s">
        <v>139</v>
      </c>
      <c r="E25" s="46"/>
      <c r="F25" s="46">
        <v>34520</v>
      </c>
    </row>
    <row r="26" spans="1:6" ht="68.25" customHeight="1">
      <c r="A26" s="38" t="s">
        <v>25</v>
      </c>
      <c r="B26" s="38" t="s">
        <v>26</v>
      </c>
      <c r="C26" s="36" t="s">
        <v>129</v>
      </c>
      <c r="D26" s="36" t="s">
        <v>55</v>
      </c>
      <c r="E26" s="37"/>
      <c r="F26" s="37">
        <v>11800</v>
      </c>
    </row>
    <row r="27" spans="1:6" ht="66" customHeight="1">
      <c r="A27" s="7" t="s">
        <v>5</v>
      </c>
      <c r="B27" s="7" t="s">
        <v>104</v>
      </c>
      <c r="C27" s="8" t="s">
        <v>105</v>
      </c>
      <c r="D27" s="8" t="s">
        <v>118</v>
      </c>
      <c r="E27" s="28">
        <v>447478</v>
      </c>
      <c r="F27" s="28"/>
    </row>
    <row r="28" spans="1:6" ht="66.75" customHeight="1">
      <c r="A28" s="7" t="s">
        <v>5</v>
      </c>
      <c r="B28" s="7" t="s">
        <v>104</v>
      </c>
      <c r="C28" s="8" t="s">
        <v>96</v>
      </c>
      <c r="D28" s="32" t="s">
        <v>117</v>
      </c>
      <c r="E28" s="28"/>
      <c r="F28" s="28">
        <v>94000</v>
      </c>
    </row>
    <row r="29" spans="1:6" ht="68.25" customHeight="1">
      <c r="A29" s="7" t="s">
        <v>5</v>
      </c>
      <c r="B29" s="7" t="s">
        <v>104</v>
      </c>
      <c r="C29" s="8" t="s">
        <v>127</v>
      </c>
      <c r="D29" s="32" t="s">
        <v>126</v>
      </c>
      <c r="E29" s="28"/>
      <c r="F29" s="28">
        <v>100000</v>
      </c>
    </row>
    <row r="30" spans="1:6" ht="42.75" customHeight="1">
      <c r="A30" s="7" t="s">
        <v>5</v>
      </c>
      <c r="B30" s="7" t="s">
        <v>9</v>
      </c>
      <c r="C30" s="8" t="s">
        <v>10</v>
      </c>
      <c r="D30" s="8" t="s">
        <v>94</v>
      </c>
      <c r="E30" s="28"/>
      <c r="F30" s="28">
        <v>34000</v>
      </c>
    </row>
    <row r="31" spans="1:6" ht="27.75" customHeight="1">
      <c r="A31" s="64" t="s">
        <v>18</v>
      </c>
      <c r="B31" s="65"/>
      <c r="C31" s="66"/>
      <c r="D31" s="22"/>
      <c r="E31" s="24">
        <f>SUM(E6+E7+E8+E10+E11+E12+E13+E14+E15+E20+E21+E27+E28+E30+E29+E16+E26+E9)</f>
        <v>447478</v>
      </c>
      <c r="F31" s="24">
        <f>SUM(F6+F7+F8+F10+F11+F12+F13+F14+F15+F20+F21+F27+F28+F30+F29+F16+F26+F9+F22+F23+F24+F25)</f>
        <v>10066828</v>
      </c>
    </row>
    <row r="32" spans="1:6" ht="27" customHeight="1">
      <c r="A32" s="49" t="s">
        <v>11</v>
      </c>
      <c r="B32" s="50"/>
      <c r="C32" s="51"/>
      <c r="D32" s="6"/>
      <c r="E32" s="16"/>
      <c r="F32" s="17"/>
    </row>
    <row r="33" spans="1:6" ht="55.5" customHeight="1">
      <c r="A33" s="7" t="s">
        <v>90</v>
      </c>
      <c r="B33" s="7" t="s">
        <v>120</v>
      </c>
      <c r="C33" s="8" t="s">
        <v>91</v>
      </c>
      <c r="D33" s="8" t="s">
        <v>95</v>
      </c>
      <c r="E33" s="35"/>
      <c r="F33" s="34">
        <v>90000</v>
      </c>
    </row>
    <row r="34" spans="1:6" ht="54" customHeight="1">
      <c r="A34" s="43" t="s">
        <v>100</v>
      </c>
      <c r="B34" s="43" t="s">
        <v>101</v>
      </c>
      <c r="C34" s="44" t="s">
        <v>121</v>
      </c>
      <c r="D34" s="44" t="s">
        <v>112</v>
      </c>
      <c r="E34" s="47"/>
      <c r="F34" s="48">
        <v>60000</v>
      </c>
    </row>
    <row r="35" spans="1:6" ht="52.5" customHeight="1">
      <c r="A35" s="7" t="s">
        <v>3</v>
      </c>
      <c r="B35" s="7" t="s">
        <v>21</v>
      </c>
      <c r="C35" s="8" t="s">
        <v>49</v>
      </c>
      <c r="D35" s="8" t="s">
        <v>112</v>
      </c>
      <c r="E35" s="28"/>
      <c r="F35" s="28">
        <v>45000</v>
      </c>
    </row>
    <row r="36" spans="1:6" ht="37.5" customHeight="1">
      <c r="A36" s="56" t="s">
        <v>0</v>
      </c>
      <c r="B36" s="56" t="s">
        <v>1</v>
      </c>
      <c r="C36" s="56" t="s">
        <v>20</v>
      </c>
      <c r="D36" s="56" t="s">
        <v>36</v>
      </c>
      <c r="E36" s="59" t="s">
        <v>6</v>
      </c>
      <c r="F36" s="60"/>
    </row>
    <row r="37" spans="1:6" ht="18.75" customHeight="1">
      <c r="A37" s="57"/>
      <c r="B37" s="57"/>
      <c r="C37" s="57"/>
      <c r="D37" s="58"/>
      <c r="E37" s="1" t="s">
        <v>19</v>
      </c>
      <c r="F37" s="1" t="s">
        <v>7</v>
      </c>
    </row>
    <row r="38" spans="1:6" s="4" customFormat="1" ht="14.25" customHeight="1">
      <c r="A38" s="2" t="s">
        <v>2</v>
      </c>
      <c r="B38" s="3">
        <v>2</v>
      </c>
      <c r="C38" s="3">
        <v>3</v>
      </c>
      <c r="D38" s="3">
        <v>4</v>
      </c>
      <c r="E38" s="3">
        <v>5</v>
      </c>
      <c r="F38" s="3">
        <v>6</v>
      </c>
    </row>
    <row r="39" spans="1:6" ht="60.75" customHeight="1">
      <c r="A39" s="5" t="s">
        <v>4</v>
      </c>
      <c r="B39" s="5" t="s">
        <v>22</v>
      </c>
      <c r="C39" s="6" t="s">
        <v>50</v>
      </c>
      <c r="D39" s="6" t="s">
        <v>113</v>
      </c>
      <c r="E39" s="33"/>
      <c r="F39" s="33">
        <v>330000</v>
      </c>
    </row>
    <row r="40" spans="1:6" ht="62.25" customHeight="1">
      <c r="A40" s="7" t="s">
        <v>4</v>
      </c>
      <c r="B40" s="7" t="s">
        <v>22</v>
      </c>
      <c r="C40" s="8" t="s">
        <v>85</v>
      </c>
      <c r="D40" s="8" t="s">
        <v>114</v>
      </c>
      <c r="E40" s="28"/>
      <c r="F40" s="28">
        <v>300000</v>
      </c>
    </row>
    <row r="41" spans="1:6" ht="60.75" customHeight="1">
      <c r="A41" s="38" t="s">
        <v>4</v>
      </c>
      <c r="B41" s="38" t="s">
        <v>23</v>
      </c>
      <c r="C41" s="36" t="s">
        <v>24</v>
      </c>
      <c r="D41" s="36" t="s">
        <v>114</v>
      </c>
      <c r="E41" s="37"/>
      <c r="F41" s="37">
        <f>120000+6170</f>
        <v>126170</v>
      </c>
    </row>
    <row r="42" spans="1:6" ht="64.5" customHeight="1">
      <c r="A42" s="7" t="s">
        <v>25</v>
      </c>
      <c r="B42" s="7" t="s">
        <v>26</v>
      </c>
      <c r="C42" s="8" t="s">
        <v>27</v>
      </c>
      <c r="D42" s="8" t="s">
        <v>112</v>
      </c>
      <c r="E42" s="28"/>
      <c r="F42" s="28">
        <v>66000</v>
      </c>
    </row>
    <row r="43" spans="1:6" ht="78.75" customHeight="1">
      <c r="A43" s="7" t="s">
        <v>25</v>
      </c>
      <c r="B43" s="7" t="s">
        <v>26</v>
      </c>
      <c r="C43" s="8" t="s">
        <v>54</v>
      </c>
      <c r="D43" s="8" t="s">
        <v>55</v>
      </c>
      <c r="E43" s="28">
        <v>40000</v>
      </c>
      <c r="F43" s="28"/>
    </row>
    <row r="44" spans="1:6" ht="64.5" customHeight="1">
      <c r="A44" s="38" t="s">
        <v>25</v>
      </c>
      <c r="B44" s="38" t="s">
        <v>103</v>
      </c>
      <c r="C44" s="36" t="s">
        <v>123</v>
      </c>
      <c r="D44" s="36" t="s">
        <v>112</v>
      </c>
      <c r="E44" s="37"/>
      <c r="F44" s="37">
        <f>10000-6170</f>
        <v>3830</v>
      </c>
    </row>
    <row r="45" spans="1:6" ht="78" customHeight="1">
      <c r="A45" s="7" t="s">
        <v>28</v>
      </c>
      <c r="B45" s="7" t="s">
        <v>29</v>
      </c>
      <c r="C45" s="8" t="s">
        <v>30</v>
      </c>
      <c r="D45" s="8" t="s">
        <v>114</v>
      </c>
      <c r="E45" s="28"/>
      <c r="F45" s="28">
        <v>109000</v>
      </c>
    </row>
    <row r="46" spans="1:6" ht="87.75" customHeight="1">
      <c r="A46" s="43" t="s">
        <v>5</v>
      </c>
      <c r="B46" s="43" t="s">
        <v>31</v>
      </c>
      <c r="C46" s="44" t="s">
        <v>32</v>
      </c>
      <c r="D46" s="44" t="s">
        <v>114</v>
      </c>
      <c r="E46" s="47"/>
      <c r="F46" s="48">
        <v>109902</v>
      </c>
    </row>
    <row r="47" spans="1:6" ht="97.5" customHeight="1">
      <c r="A47" s="7" t="s">
        <v>5</v>
      </c>
      <c r="B47" s="7" t="s">
        <v>119</v>
      </c>
      <c r="C47" s="8" t="s">
        <v>58</v>
      </c>
      <c r="D47" s="8" t="s">
        <v>93</v>
      </c>
      <c r="E47" s="35"/>
      <c r="F47" s="34">
        <v>15000</v>
      </c>
    </row>
    <row r="48" spans="1:6" ht="87.75" customHeight="1">
      <c r="A48" s="38" t="s">
        <v>33</v>
      </c>
      <c r="B48" s="38" t="s">
        <v>34</v>
      </c>
      <c r="C48" s="36" t="s">
        <v>122</v>
      </c>
      <c r="D48" s="36" t="s">
        <v>115</v>
      </c>
      <c r="E48" s="42"/>
      <c r="F48" s="41">
        <f>90000-9902</f>
        <v>80098</v>
      </c>
    </row>
    <row r="49" spans="1:6" ht="37.5" customHeight="1">
      <c r="A49" s="56" t="s">
        <v>0</v>
      </c>
      <c r="B49" s="56" t="s">
        <v>1</v>
      </c>
      <c r="C49" s="56" t="s">
        <v>20</v>
      </c>
      <c r="D49" s="56" t="s">
        <v>36</v>
      </c>
      <c r="E49" s="59" t="s">
        <v>6</v>
      </c>
      <c r="F49" s="60"/>
    </row>
    <row r="50" spans="1:6" ht="18.75" customHeight="1">
      <c r="A50" s="57"/>
      <c r="B50" s="57"/>
      <c r="C50" s="57"/>
      <c r="D50" s="58"/>
      <c r="E50" s="1" t="s">
        <v>19</v>
      </c>
      <c r="F50" s="1" t="s">
        <v>7</v>
      </c>
    </row>
    <row r="51" spans="1:6" s="4" customFormat="1" ht="14.25" customHeight="1">
      <c r="A51" s="2" t="s">
        <v>2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48" customHeight="1">
      <c r="A52" s="26">
        <v>801</v>
      </c>
      <c r="B52" s="26">
        <v>80111</v>
      </c>
      <c r="C52" s="39" t="s">
        <v>59</v>
      </c>
      <c r="D52" s="8" t="s">
        <v>44</v>
      </c>
      <c r="E52" s="28">
        <f>1908397+372373</f>
        <v>2280770</v>
      </c>
      <c r="F52" s="37"/>
    </row>
    <row r="53" spans="1:6" ht="48" customHeight="1">
      <c r="A53" s="26">
        <v>801</v>
      </c>
      <c r="B53" s="26">
        <v>80120</v>
      </c>
      <c r="C53" s="27" t="s">
        <v>63</v>
      </c>
      <c r="D53" s="8" t="s">
        <v>44</v>
      </c>
      <c r="E53" s="28">
        <f>41126+20000</f>
        <v>61126</v>
      </c>
      <c r="F53" s="25"/>
    </row>
    <row r="54" spans="1:6" ht="48" customHeight="1">
      <c r="A54" s="26">
        <v>801</v>
      </c>
      <c r="B54" s="26">
        <v>80120</v>
      </c>
      <c r="C54" s="27" t="s">
        <v>69</v>
      </c>
      <c r="D54" s="8" t="s">
        <v>44</v>
      </c>
      <c r="E54" s="28">
        <v>144932</v>
      </c>
      <c r="F54" s="25"/>
    </row>
    <row r="55" spans="1:6" ht="48" customHeight="1">
      <c r="A55" s="26">
        <v>801</v>
      </c>
      <c r="B55" s="26">
        <v>80120</v>
      </c>
      <c r="C55" s="27" t="s">
        <v>70</v>
      </c>
      <c r="D55" s="8" t="s">
        <v>44</v>
      </c>
      <c r="E55" s="25">
        <f>122530+11000</f>
        <v>133530</v>
      </c>
      <c r="F55" s="25"/>
    </row>
    <row r="56" spans="1:6" ht="48" customHeight="1">
      <c r="A56" s="26">
        <v>801</v>
      </c>
      <c r="B56" s="26">
        <v>80120</v>
      </c>
      <c r="C56" s="27" t="s">
        <v>107</v>
      </c>
      <c r="D56" s="8" t="s">
        <v>44</v>
      </c>
      <c r="E56" s="28">
        <f>34748+14000</f>
        <v>48748</v>
      </c>
      <c r="F56" s="25"/>
    </row>
    <row r="57" spans="1:6" ht="48" customHeight="1">
      <c r="A57" s="26">
        <v>801</v>
      </c>
      <c r="B57" s="26">
        <v>80120</v>
      </c>
      <c r="C57" s="27" t="s">
        <v>64</v>
      </c>
      <c r="D57" s="8" t="s">
        <v>44</v>
      </c>
      <c r="E57" s="28">
        <f>51206+6000</f>
        <v>57206</v>
      </c>
      <c r="F57" s="25"/>
    </row>
    <row r="58" spans="1:6" ht="48" customHeight="1">
      <c r="A58" s="13">
        <v>801</v>
      </c>
      <c r="B58" s="13">
        <v>80120</v>
      </c>
      <c r="C58" s="29" t="s">
        <v>61</v>
      </c>
      <c r="D58" s="6" t="s">
        <v>44</v>
      </c>
      <c r="E58" s="28">
        <v>8568</v>
      </c>
      <c r="F58" s="25"/>
    </row>
    <row r="59" spans="1:6" ht="48" customHeight="1">
      <c r="A59" s="26">
        <v>801</v>
      </c>
      <c r="B59" s="26">
        <v>80120</v>
      </c>
      <c r="C59" s="29" t="s">
        <v>71</v>
      </c>
      <c r="D59" s="8" t="s">
        <v>44</v>
      </c>
      <c r="E59" s="28">
        <v>184910</v>
      </c>
      <c r="F59" s="25"/>
    </row>
    <row r="60" spans="1:6" ht="48" customHeight="1">
      <c r="A60" s="26">
        <v>801</v>
      </c>
      <c r="B60" s="26">
        <v>80120</v>
      </c>
      <c r="C60" s="27" t="s">
        <v>72</v>
      </c>
      <c r="D60" s="8" t="s">
        <v>44</v>
      </c>
      <c r="E60" s="28">
        <v>170307</v>
      </c>
      <c r="F60" s="25"/>
    </row>
    <row r="61" spans="1:6" ht="48" customHeight="1">
      <c r="A61" s="26">
        <v>801</v>
      </c>
      <c r="B61" s="26">
        <v>80120</v>
      </c>
      <c r="C61" s="27" t="s">
        <v>51</v>
      </c>
      <c r="D61" s="8" t="s">
        <v>44</v>
      </c>
      <c r="E61" s="28">
        <v>15422</v>
      </c>
      <c r="F61" s="25"/>
    </row>
    <row r="62" spans="1:6" ht="54.75" customHeight="1">
      <c r="A62" s="26">
        <v>801</v>
      </c>
      <c r="B62" s="26">
        <v>80120</v>
      </c>
      <c r="C62" s="29" t="s">
        <v>73</v>
      </c>
      <c r="D62" s="8" t="s">
        <v>44</v>
      </c>
      <c r="E62" s="28">
        <v>20563</v>
      </c>
      <c r="F62" s="25"/>
    </row>
    <row r="63" spans="1:6" ht="48" customHeight="1">
      <c r="A63" s="26">
        <v>801</v>
      </c>
      <c r="B63" s="26">
        <v>80120</v>
      </c>
      <c r="C63" s="27" t="s">
        <v>65</v>
      </c>
      <c r="D63" s="8" t="s">
        <v>44</v>
      </c>
      <c r="E63" s="28">
        <v>249757</v>
      </c>
      <c r="F63" s="25"/>
    </row>
    <row r="64" spans="1:6" ht="48" customHeight="1">
      <c r="A64" s="26">
        <v>801</v>
      </c>
      <c r="B64" s="26">
        <v>80120</v>
      </c>
      <c r="C64" s="27" t="s">
        <v>12</v>
      </c>
      <c r="D64" s="8" t="s">
        <v>44</v>
      </c>
      <c r="E64" s="28">
        <v>801038</v>
      </c>
      <c r="F64" s="25"/>
    </row>
    <row r="65" spans="1:6" ht="48" customHeight="1">
      <c r="A65" s="26">
        <v>801</v>
      </c>
      <c r="B65" s="26">
        <v>80120</v>
      </c>
      <c r="C65" s="27" t="s">
        <v>74</v>
      </c>
      <c r="D65" s="8" t="s">
        <v>44</v>
      </c>
      <c r="E65" s="28">
        <f>68973+10000</f>
        <v>78973</v>
      </c>
      <c r="F65" s="25"/>
    </row>
    <row r="66" spans="1:6" ht="48" customHeight="1">
      <c r="A66" s="13">
        <v>801</v>
      </c>
      <c r="B66" s="13">
        <v>80120</v>
      </c>
      <c r="C66" s="29" t="s">
        <v>75</v>
      </c>
      <c r="D66" s="6" t="s">
        <v>44</v>
      </c>
      <c r="E66" s="28">
        <v>9425</v>
      </c>
      <c r="F66" s="25"/>
    </row>
    <row r="67" spans="1:6" ht="37.5" customHeight="1">
      <c r="A67" s="56" t="s">
        <v>0</v>
      </c>
      <c r="B67" s="56" t="s">
        <v>1</v>
      </c>
      <c r="C67" s="56" t="s">
        <v>20</v>
      </c>
      <c r="D67" s="56" t="s">
        <v>36</v>
      </c>
      <c r="E67" s="59" t="s">
        <v>6</v>
      </c>
      <c r="F67" s="60"/>
    </row>
    <row r="68" spans="1:6" ht="18.75" customHeight="1">
      <c r="A68" s="57"/>
      <c r="B68" s="57"/>
      <c r="C68" s="57"/>
      <c r="D68" s="58"/>
      <c r="E68" s="1" t="s">
        <v>19</v>
      </c>
      <c r="F68" s="1" t="s">
        <v>7</v>
      </c>
    </row>
    <row r="69" spans="1:6" s="4" customFormat="1" ht="14.25" customHeight="1">
      <c r="A69" s="2" t="s">
        <v>2</v>
      </c>
      <c r="B69" s="3">
        <v>2</v>
      </c>
      <c r="C69" s="3">
        <v>3</v>
      </c>
      <c r="D69" s="3">
        <v>4</v>
      </c>
      <c r="E69" s="3">
        <v>5</v>
      </c>
      <c r="F69" s="3">
        <v>6</v>
      </c>
    </row>
    <row r="70" spans="1:6" ht="46.5" customHeight="1">
      <c r="A70" s="26">
        <v>801</v>
      </c>
      <c r="B70" s="26">
        <v>80120</v>
      </c>
      <c r="C70" s="27" t="s">
        <v>13</v>
      </c>
      <c r="D70" s="8" t="s">
        <v>44</v>
      </c>
      <c r="E70" s="28">
        <f>79530+23000</f>
        <v>102530</v>
      </c>
      <c r="F70" s="25"/>
    </row>
    <row r="71" spans="1:6" ht="46.5" customHeight="1">
      <c r="A71" s="26">
        <v>801</v>
      </c>
      <c r="B71" s="26">
        <v>80120</v>
      </c>
      <c r="C71" s="27" t="s">
        <v>76</v>
      </c>
      <c r="D71" s="8" t="s">
        <v>44</v>
      </c>
      <c r="E71" s="28">
        <v>204597</v>
      </c>
      <c r="F71" s="25"/>
    </row>
    <row r="72" spans="1:6" ht="46.5" customHeight="1">
      <c r="A72" s="26">
        <v>801</v>
      </c>
      <c r="B72" s="26">
        <v>80120</v>
      </c>
      <c r="C72" s="27" t="s">
        <v>60</v>
      </c>
      <c r="D72" s="8" t="s">
        <v>44</v>
      </c>
      <c r="E72" s="28">
        <v>65545</v>
      </c>
      <c r="F72" s="25"/>
    </row>
    <row r="73" spans="1:6" ht="46.5" customHeight="1">
      <c r="A73" s="26">
        <v>801</v>
      </c>
      <c r="B73" s="26">
        <v>80123</v>
      </c>
      <c r="C73" s="27" t="s">
        <v>77</v>
      </c>
      <c r="D73" s="8" t="s">
        <v>44</v>
      </c>
      <c r="E73" s="28">
        <f>240408+30000</f>
        <v>270408</v>
      </c>
      <c r="F73" s="25"/>
    </row>
    <row r="74" spans="1:6" ht="46.5" customHeight="1">
      <c r="A74" s="26">
        <v>801</v>
      </c>
      <c r="B74" s="26">
        <v>80130</v>
      </c>
      <c r="C74" s="27" t="s">
        <v>78</v>
      </c>
      <c r="D74" s="8" t="s">
        <v>44</v>
      </c>
      <c r="E74" s="28">
        <f>125237+48000</f>
        <v>173237</v>
      </c>
      <c r="F74" s="25"/>
    </row>
    <row r="75" spans="1:6" ht="46.5" customHeight="1">
      <c r="A75" s="26">
        <v>801</v>
      </c>
      <c r="B75" s="26">
        <v>80130</v>
      </c>
      <c r="C75" s="27" t="s">
        <v>81</v>
      </c>
      <c r="D75" s="8" t="s">
        <v>44</v>
      </c>
      <c r="E75" s="28">
        <v>961494</v>
      </c>
      <c r="F75" s="25"/>
    </row>
    <row r="76" spans="1:6" ht="46.5" customHeight="1">
      <c r="A76" s="26">
        <v>801</v>
      </c>
      <c r="B76" s="26">
        <v>80130</v>
      </c>
      <c r="C76" s="27" t="s">
        <v>14</v>
      </c>
      <c r="D76" s="8" t="s">
        <v>44</v>
      </c>
      <c r="E76" s="28">
        <v>930684</v>
      </c>
      <c r="F76" s="25"/>
    </row>
    <row r="77" spans="1:6" ht="46.5" customHeight="1">
      <c r="A77" s="26">
        <v>801</v>
      </c>
      <c r="B77" s="26">
        <v>80130</v>
      </c>
      <c r="C77" s="27" t="s">
        <v>15</v>
      </c>
      <c r="D77" s="8" t="s">
        <v>44</v>
      </c>
      <c r="E77" s="28">
        <v>25646</v>
      </c>
      <c r="F77" s="25"/>
    </row>
    <row r="78" spans="1:6" ht="46.5" customHeight="1">
      <c r="A78" s="26">
        <v>801</v>
      </c>
      <c r="B78" s="26">
        <v>80130</v>
      </c>
      <c r="C78" s="27" t="s">
        <v>79</v>
      </c>
      <c r="D78" s="8" t="s">
        <v>44</v>
      </c>
      <c r="E78" s="28">
        <v>90255</v>
      </c>
      <c r="F78" s="25"/>
    </row>
    <row r="79" spans="1:6" ht="46.5" customHeight="1">
      <c r="A79" s="26">
        <v>801</v>
      </c>
      <c r="B79" s="26">
        <v>80130</v>
      </c>
      <c r="C79" s="27" t="s">
        <v>53</v>
      </c>
      <c r="D79" s="8" t="s">
        <v>44</v>
      </c>
      <c r="E79" s="28">
        <v>394560</v>
      </c>
      <c r="F79" s="25"/>
    </row>
    <row r="80" spans="1:6" ht="46.5" customHeight="1">
      <c r="A80" s="26">
        <v>801</v>
      </c>
      <c r="B80" s="26">
        <v>80130</v>
      </c>
      <c r="C80" s="27" t="s">
        <v>52</v>
      </c>
      <c r="D80" s="8" t="s">
        <v>44</v>
      </c>
      <c r="E80" s="28">
        <v>128232</v>
      </c>
      <c r="F80" s="25"/>
    </row>
    <row r="81" spans="1:6" ht="46.5" customHeight="1">
      <c r="A81" s="26">
        <v>801</v>
      </c>
      <c r="B81" s="26">
        <v>80130</v>
      </c>
      <c r="C81" s="27" t="s">
        <v>66</v>
      </c>
      <c r="D81" s="8" t="s">
        <v>44</v>
      </c>
      <c r="E81" s="28">
        <f>76940+40000</f>
        <v>116940</v>
      </c>
      <c r="F81" s="25"/>
    </row>
    <row r="82" spans="1:6" ht="46.5" customHeight="1">
      <c r="A82" s="26">
        <v>801</v>
      </c>
      <c r="B82" s="26">
        <v>80130</v>
      </c>
      <c r="C82" s="29" t="s">
        <v>108</v>
      </c>
      <c r="D82" s="8" t="s">
        <v>44</v>
      </c>
      <c r="E82" s="28">
        <v>7398</v>
      </c>
      <c r="F82" s="25"/>
    </row>
    <row r="83" spans="1:6" ht="46.5" customHeight="1">
      <c r="A83" s="26">
        <v>801</v>
      </c>
      <c r="B83" s="26">
        <v>80130</v>
      </c>
      <c r="C83" s="27" t="s">
        <v>80</v>
      </c>
      <c r="D83" s="8" t="s">
        <v>44</v>
      </c>
      <c r="E83" s="28">
        <v>95680</v>
      </c>
      <c r="F83" s="25"/>
    </row>
    <row r="84" spans="1:6" ht="46.5" customHeight="1">
      <c r="A84" s="26">
        <v>854</v>
      </c>
      <c r="B84" s="26">
        <v>85403</v>
      </c>
      <c r="C84" s="27" t="s">
        <v>16</v>
      </c>
      <c r="D84" s="8" t="s">
        <v>44</v>
      </c>
      <c r="E84" s="28">
        <v>1311960</v>
      </c>
      <c r="F84" s="25"/>
    </row>
    <row r="85" spans="1:6" ht="46.5" customHeight="1">
      <c r="A85" s="26">
        <v>854</v>
      </c>
      <c r="B85" s="26">
        <v>85403</v>
      </c>
      <c r="C85" s="27" t="s">
        <v>17</v>
      </c>
      <c r="D85" s="8" t="s">
        <v>44</v>
      </c>
      <c r="E85" s="25">
        <v>623181</v>
      </c>
      <c r="F85" s="25"/>
    </row>
    <row r="86" spans="1:6" ht="37.5" customHeight="1">
      <c r="A86" s="56" t="s">
        <v>0</v>
      </c>
      <c r="B86" s="56" t="s">
        <v>1</v>
      </c>
      <c r="C86" s="56" t="s">
        <v>20</v>
      </c>
      <c r="D86" s="56" t="s">
        <v>36</v>
      </c>
      <c r="E86" s="59" t="s">
        <v>6</v>
      </c>
      <c r="F86" s="60"/>
    </row>
    <row r="87" spans="1:6" ht="18.75" customHeight="1">
      <c r="A87" s="57"/>
      <c r="B87" s="57"/>
      <c r="C87" s="57"/>
      <c r="D87" s="58"/>
      <c r="E87" s="1" t="s">
        <v>19</v>
      </c>
      <c r="F87" s="1" t="s">
        <v>7</v>
      </c>
    </row>
    <row r="88" spans="1:6" s="4" customFormat="1" ht="14.25" customHeight="1">
      <c r="A88" s="2" t="s">
        <v>2</v>
      </c>
      <c r="B88" s="3">
        <v>2</v>
      </c>
      <c r="C88" s="3">
        <v>3</v>
      </c>
      <c r="D88" s="3">
        <v>4</v>
      </c>
      <c r="E88" s="3">
        <v>5</v>
      </c>
      <c r="F88" s="3">
        <v>6</v>
      </c>
    </row>
    <row r="89" spans="1:6" ht="48" customHeight="1">
      <c r="A89" s="26">
        <v>854</v>
      </c>
      <c r="B89" s="26">
        <v>85406</v>
      </c>
      <c r="C89" s="27" t="s">
        <v>116</v>
      </c>
      <c r="D89" s="8" t="s">
        <v>44</v>
      </c>
      <c r="E89" s="28">
        <f>167803+21145</f>
        <v>188948</v>
      </c>
      <c r="F89" s="25"/>
    </row>
    <row r="90" spans="1:6" ht="48" customHeight="1">
      <c r="A90" s="26">
        <v>854</v>
      </c>
      <c r="B90" s="26">
        <v>85410</v>
      </c>
      <c r="C90" s="29" t="s">
        <v>109</v>
      </c>
      <c r="D90" s="8" t="s">
        <v>44</v>
      </c>
      <c r="E90" s="28">
        <v>20184</v>
      </c>
      <c r="F90" s="25"/>
    </row>
    <row r="91" spans="1:6" ht="48" customHeight="1">
      <c r="A91" s="26">
        <v>854</v>
      </c>
      <c r="B91" s="26">
        <v>85419</v>
      </c>
      <c r="C91" s="27" t="s">
        <v>82</v>
      </c>
      <c r="D91" s="8" t="s">
        <v>44</v>
      </c>
      <c r="E91" s="28">
        <v>1198425</v>
      </c>
      <c r="F91" s="25"/>
    </row>
    <row r="92" spans="1:6" ht="48" customHeight="1">
      <c r="A92" s="26">
        <v>854</v>
      </c>
      <c r="B92" s="26">
        <v>85421</v>
      </c>
      <c r="C92" s="27" t="s">
        <v>110</v>
      </c>
      <c r="D92" s="8" t="s">
        <v>44</v>
      </c>
      <c r="E92" s="28">
        <f>5031540+1044371</f>
        <v>6075911</v>
      </c>
      <c r="F92" s="25"/>
    </row>
    <row r="93" spans="1:6" ht="30" customHeight="1">
      <c r="A93" s="61" t="s">
        <v>18</v>
      </c>
      <c r="B93" s="61"/>
      <c r="C93" s="61"/>
      <c r="D93" s="20"/>
      <c r="E93" s="12">
        <f>SUM(E33+E34+E35+E39+E40+E41+E42+E43+E44+E45+E46+E47+E48+E52+E53+E54+E55+E56+E57+E58+E59+E60+E61+E62+E63+E64+E65+E66+E70+E71+E72+E73+E74+E75+E76+E77+E78+E79+E80+E81+E82+E83+E84+E85+E89+E90+E91+E92)</f>
        <v>17291090</v>
      </c>
      <c r="F93" s="12">
        <f>SUM(F33+F34+F35+F39+F40+F41+F42+F43+F44+F45+F46+F47+F48+F52+F53+F54+F55+F56+F57+F58+F59+F60+F61+F62+F63+F64+F65+F66+F70+F71+F72+F73+F74+F75+F76+F77+F78+F79+F80+F81+F82+F83+F84+F85+F89+F90+F91+F92)</f>
        <v>1335000</v>
      </c>
    </row>
    <row r="94" spans="1:6" ht="30" customHeight="1">
      <c r="A94" s="62" t="s">
        <v>35</v>
      </c>
      <c r="B94" s="62"/>
      <c r="C94" s="62"/>
      <c r="D94" s="21"/>
      <c r="E94" s="12">
        <f>SUM(E31+E93)</f>
        <v>17738568</v>
      </c>
      <c r="F94" s="12">
        <f>SUM(F31+F93)</f>
        <v>11401828</v>
      </c>
    </row>
    <row r="95" spans="1:5" ht="12.75">
      <c r="A95" s="9"/>
      <c r="B95" s="9"/>
      <c r="C95" s="9"/>
      <c r="D95" s="9"/>
      <c r="E95" s="10"/>
    </row>
    <row r="96" spans="1:5" ht="12.75">
      <c r="A96" s="9"/>
      <c r="B96" s="9"/>
      <c r="C96" s="9"/>
      <c r="D96" s="9"/>
      <c r="E96" s="10"/>
    </row>
    <row r="97" spans="1:5" ht="12.75">
      <c r="A97" s="9"/>
      <c r="B97" s="9"/>
      <c r="C97" s="9"/>
      <c r="D97" s="9"/>
      <c r="E97" s="10"/>
    </row>
    <row r="98" spans="1:5" ht="128.25" customHeight="1">
      <c r="A98" s="9"/>
      <c r="B98" s="9"/>
      <c r="C98" s="9"/>
      <c r="D98" s="9"/>
      <c r="E98" s="10"/>
    </row>
    <row r="99" spans="1:5" ht="110.25" customHeight="1">
      <c r="A99" s="9"/>
      <c r="B99" s="9"/>
      <c r="C99" s="9"/>
      <c r="D99" s="9"/>
      <c r="E99" s="9"/>
    </row>
    <row r="100" spans="1:5" ht="12.75">
      <c r="A100" s="9"/>
      <c r="B100" s="9"/>
      <c r="C100" s="9"/>
      <c r="D100" s="9"/>
      <c r="E100" s="9"/>
    </row>
    <row r="101" spans="1:6" ht="12.75">
      <c r="A101" s="54"/>
      <c r="B101" s="55"/>
      <c r="C101" s="55"/>
      <c r="D101" s="55"/>
      <c r="E101" s="55"/>
      <c r="F101" s="55"/>
    </row>
    <row r="114" spans="1:7" ht="12.75">
      <c r="A114" s="63"/>
      <c r="B114" s="63"/>
      <c r="C114" s="63"/>
      <c r="D114" s="63"/>
      <c r="E114" s="63"/>
      <c r="F114" s="63"/>
      <c r="G114" s="30"/>
    </row>
  </sheetData>
  <sheetProtection/>
  <mergeCells count="38">
    <mergeCell ref="E36:F36"/>
    <mergeCell ref="E67:F67"/>
    <mergeCell ref="A49:A50"/>
    <mergeCell ref="B49:B50"/>
    <mergeCell ref="C49:C50"/>
    <mergeCell ref="E17:F17"/>
    <mergeCell ref="A36:A37"/>
    <mergeCell ref="B36:B37"/>
    <mergeCell ref="A114:F114"/>
    <mergeCell ref="D49:D50"/>
    <mergeCell ref="A17:A18"/>
    <mergeCell ref="B17:B18"/>
    <mergeCell ref="C17:C18"/>
    <mergeCell ref="A67:A68"/>
    <mergeCell ref="B67:B68"/>
    <mergeCell ref="C67:C68"/>
    <mergeCell ref="D17:D18"/>
    <mergeCell ref="A31:C31"/>
    <mergeCell ref="A93:C93"/>
    <mergeCell ref="A94:C94"/>
    <mergeCell ref="A32:C32"/>
    <mergeCell ref="B2:B3"/>
    <mergeCell ref="E2:F2"/>
    <mergeCell ref="D2:D3"/>
    <mergeCell ref="C2:C3"/>
    <mergeCell ref="A2:A3"/>
    <mergeCell ref="C36:C37"/>
    <mergeCell ref="D36:D37"/>
    <mergeCell ref="A5:C5"/>
    <mergeCell ref="A1:F1"/>
    <mergeCell ref="A101:F101"/>
    <mergeCell ref="A86:A87"/>
    <mergeCell ref="B86:B87"/>
    <mergeCell ref="C86:C87"/>
    <mergeCell ref="D86:D87"/>
    <mergeCell ref="E86:F86"/>
    <mergeCell ref="D67:D68"/>
    <mergeCell ref="E49:F49"/>
  </mergeCells>
  <printOptions horizontalCentered="1"/>
  <pageMargins left="0.3937007874015748" right="0.3937007874015748" top="1.6535433070866143" bottom="0.984251968503937" header="0.5118110236220472" footer="0.5118110236220472"/>
  <pageSetup horizontalDpi="300" verticalDpi="300" orientation="portrait" paperSize="9" scale="77" r:id="rId1"/>
  <headerFooter alignWithMargins="0">
    <oddHeader>&amp;R&amp;9Załącznik Nr 1
do Uchwały Rady Powiatu Wołomińskiego Nr XXVIII-297/2013
z dnia 25.04.2013 r.</oddHeader>
  </headerFooter>
  <rowBreaks count="5" manualBreakCount="5">
    <brk id="16" max="5" man="1"/>
    <brk id="35" max="5" man="1"/>
    <brk id="48" max="5" man="1"/>
    <brk id="66" max="5" man="1"/>
    <brk id="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2013-04-26T09:33:52Z</cp:lastPrinted>
  <dcterms:created xsi:type="dcterms:W3CDTF">2008-02-05T13:39:36Z</dcterms:created>
  <dcterms:modified xsi:type="dcterms:W3CDTF">2013-04-26T09:34:01Z</dcterms:modified>
  <cp:category/>
  <cp:version/>
  <cp:contentType/>
  <cp:contentStatus/>
</cp:coreProperties>
</file>